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585" activeTab="0"/>
  </bookViews>
  <sheets>
    <sheet name="Form" sheetId="1" r:id="rId1"/>
    <sheet name="Protected" sheetId="2" r:id="rId2"/>
  </sheets>
  <definedNames>
    <definedName name="ClubList">'Protected'!$I$3:$I$19</definedName>
    <definedName name="Eventtype">'Protected'!$A$3:$A$12</definedName>
    <definedName name="OtherQ1">'Protected'!$K$3</definedName>
    <definedName name="OtherQ2">'Protected'!$L$3:$L$5</definedName>
    <definedName name="_xlnm.Print_Area" localSheetId="0">'Form'!$A$1:$F$89</definedName>
  </definedNames>
  <calcPr fullCalcOnLoad="1"/>
</workbook>
</file>

<file path=xl/sharedStrings.xml><?xml version="1.0" encoding="utf-8"?>
<sst xmlns="http://schemas.openxmlformats.org/spreadsheetml/2006/main" count="146" uniqueCount="120">
  <si>
    <t>Voucher exemption</t>
  </si>
  <si>
    <t>EVENT REPORT</t>
  </si>
  <si>
    <t>ORIENTEERING NSW</t>
  </si>
  <si>
    <t>Club:</t>
  </si>
  <si>
    <t>Event Date:</t>
  </si>
  <si>
    <t>Venue:</t>
  </si>
  <si>
    <t>Event Type/ series:</t>
  </si>
  <si>
    <t>Junior</t>
  </si>
  <si>
    <t>SI Hire sticks:</t>
  </si>
  <si>
    <t>SI hire fee</t>
  </si>
  <si>
    <t>Male</t>
  </si>
  <si>
    <t>Female</t>
  </si>
  <si>
    <t>Event type</t>
  </si>
  <si>
    <t>Regional club event</t>
  </si>
  <si>
    <t>SportIdent stick hire</t>
  </si>
  <si>
    <t>BF</t>
  </si>
  <si>
    <t>BN</t>
  </si>
  <si>
    <t>CC</t>
  </si>
  <si>
    <t>GO</t>
  </si>
  <si>
    <t>GS</t>
  </si>
  <si>
    <t>IK</t>
  </si>
  <si>
    <t>MD</t>
  </si>
  <si>
    <t>NC</t>
  </si>
  <si>
    <t>NT</t>
  </si>
  <si>
    <t>SH</t>
  </si>
  <si>
    <t>UR</t>
  </si>
  <si>
    <t>WH</t>
  </si>
  <si>
    <t>WP</t>
  </si>
  <si>
    <t>WR</t>
  </si>
  <si>
    <t>Clubs</t>
  </si>
  <si>
    <t>NSW School Champs</t>
  </si>
  <si>
    <t>Other, eg fun runs</t>
  </si>
  <si>
    <t>Form completed by:</t>
  </si>
  <si>
    <t>Total</t>
  </si>
  <si>
    <t>Master</t>
  </si>
  <si>
    <t>Table 1</t>
  </si>
  <si>
    <t>For Groups, enter data for the Group leader only</t>
  </si>
  <si>
    <t>Summary and Levy Calculation</t>
  </si>
  <si>
    <t>Senior (open)</t>
  </si>
  <si>
    <t>Event Name:</t>
  </si>
  <si>
    <t>OA Levy</t>
  </si>
  <si>
    <t>OA levy</t>
  </si>
  <si>
    <t>Total payable:</t>
  </si>
  <si>
    <t>No. entries/ pre-entries*:</t>
  </si>
  <si>
    <t>*EOD (M, E, VE courses):</t>
  </si>
  <si>
    <t>Groups (if applicable)</t>
  </si>
  <si>
    <t>Refer to office</t>
  </si>
  <si>
    <t>Entries on Day (M/E/VE)</t>
  </si>
  <si>
    <t>EOD fee (M, E, VE)</t>
  </si>
  <si>
    <t>Sub-Junior</t>
  </si>
  <si>
    <r>
      <rPr>
        <b/>
        <sz val="11"/>
        <color indexed="8"/>
        <rFont val="Calibri"/>
        <family val="2"/>
      </rPr>
      <t xml:space="preserve">Note: </t>
    </r>
    <r>
      <rPr>
        <sz val="11"/>
        <color indexed="8"/>
        <rFont val="Calibri"/>
        <family val="2"/>
      </rPr>
      <t xml:space="preserve"> Sub-junior = under 13, Junior = 13 to 20, Senior = 21 to 34, Master = 35+</t>
    </r>
  </si>
  <si>
    <t>Appendix to Association Manual 2.1</t>
  </si>
  <si>
    <t>Note:</t>
  </si>
  <si>
    <t>refer Assoc Manual Section 2.1</t>
  </si>
  <si>
    <t>NR</t>
  </si>
  <si>
    <t>OTHER INFORMATION</t>
  </si>
  <si>
    <t>YES</t>
  </si>
  <si>
    <t>NO</t>
  </si>
  <si>
    <t>YES - an incident report form has been sent to the ONSW Administration Officer</t>
  </si>
  <si>
    <t>OtherQ1</t>
  </si>
  <si>
    <t>OtherQ2</t>
  </si>
  <si>
    <t>1. Have you arranged for your Club to store the risk waivers and warnings for the event? </t>
  </si>
  <si>
    <t>2. Was there an incident at the event (eg persons lost/ missing, serious injury and/ or death and loss/damage to property)? </t>
  </si>
  <si>
    <t>3. Are there any lessons learned that are worth sharing with other organisers?</t>
  </si>
  <si>
    <t>If you need more space please send your response by email or Word document</t>
  </si>
  <si>
    <t>4. Is there anything ONSW could do to make your life as an event organiser easier next time around?</t>
  </si>
  <si>
    <t>There is a 3 year statutory limitation on liability claims. Risk warnings and waivers should be stored for 4 years.</t>
  </si>
  <si>
    <t>The Incident Report can be found in the Association Manual at:</t>
  </si>
  <si>
    <t>Table 2</t>
  </si>
  <si>
    <t xml:space="preserve"> This table is to be completed for Enter on the Day participants at Pre-entry Events only</t>
  </si>
  <si>
    <t>ONSW Levy</t>
  </si>
  <si>
    <t>Entries/Pre-Entries+ EOD(H)*</t>
  </si>
  <si>
    <t>the Association Manual 2.1</t>
  </si>
  <si>
    <t>BB</t>
  </si>
  <si>
    <t>ONSW levy</t>
  </si>
  <si>
    <t>EOD levy (M, E, VE)</t>
  </si>
  <si>
    <r>
      <rPr>
        <b/>
        <sz val="11"/>
        <color indexed="8"/>
        <rFont val="Calibri"/>
        <family val="2"/>
      </rPr>
      <t>Metropolitan</t>
    </r>
    <r>
      <rPr>
        <sz val="11"/>
        <color indexed="8"/>
        <rFont val="Calibri"/>
        <family val="2"/>
      </rPr>
      <t xml:space="preserve"> = Sydney Based Clubs; </t>
    </r>
    <r>
      <rPr>
        <b/>
        <sz val="11"/>
        <color indexed="8"/>
        <rFont val="Calibri"/>
        <family val="2"/>
      </rPr>
      <t>Regional</t>
    </r>
    <r>
      <rPr>
        <sz val="11"/>
        <color indexed="8"/>
        <rFont val="Calibri"/>
        <family val="2"/>
      </rPr>
      <t xml:space="preserve"> = Newcastle, Northern Tablelands, CCO, Northern Rivers,</t>
    </r>
  </si>
  <si>
    <t>Bush 'n' Beach, Goldseekers, Western Plains, Illawarra-Kareelah, Waggaroos and Southern Highlands</t>
  </si>
  <si>
    <t>is required to OA. Please print a copy for your Club records. Levies for 'Other' events need to be calculated manually.</t>
  </si>
  <si>
    <t>This report should be filled in by the Organiser within 2 weeks and forwarded with the total payment to the ONSW Administration Officer. No  payment</t>
  </si>
  <si>
    <t>Enter data in cells highlighted in yellow, the spreadsheet will calculate levies payable.</t>
  </si>
  <si>
    <t>Levy level (Automatically selected based on Event Type):</t>
  </si>
  <si>
    <t>Levies to be negotiated</t>
  </si>
  <si>
    <t>Levy level</t>
  </si>
  <si>
    <t>Last amended</t>
  </si>
  <si>
    <t xml:space="preserve">For explanation of the ONSW Fee &amp; Levy Structure refer to </t>
  </si>
  <si>
    <t>Regional</t>
  </si>
  <si>
    <t>Regional club event (Newcastle)</t>
  </si>
  <si>
    <t>State Forest:</t>
  </si>
  <si>
    <t>FCNSW Levy</t>
  </si>
  <si>
    <t>Did Not Start (DNS)</t>
  </si>
  <si>
    <t>FCNSW - No. of Competitors</t>
  </si>
  <si>
    <t>FCNSW Champs Fee</t>
  </si>
  <si>
    <t>FCNSW Non Champs Levy</t>
  </si>
  <si>
    <t>NSW MTBO (non major) events</t>
  </si>
  <si>
    <t>National Category 4 events (Badge events, NOL, MTBO National Ranking events)</t>
  </si>
  <si>
    <t xml:space="preserve">For National Category 3 events. Refer </t>
  </si>
  <si>
    <t>Association Manual 2.1</t>
  </si>
  <si>
    <t>Major NSW Events (State League, Xmas 5 Days, NSW Relay Ch events)</t>
  </si>
  <si>
    <t>Metropolitan/Minor, and EOD (MetrO League, Sydney Summer Series)</t>
  </si>
  <si>
    <t>Cells B7, B11 and B12 have drop-down menus.</t>
  </si>
  <si>
    <r>
      <t xml:space="preserve">This form is </t>
    </r>
    <r>
      <rPr>
        <b/>
        <sz val="11"/>
        <color indexed="10"/>
        <rFont val="Calibri"/>
        <family val="2"/>
      </rPr>
      <t xml:space="preserve">ONLY </t>
    </r>
    <r>
      <rPr>
        <sz val="11"/>
        <color indexed="10"/>
        <rFont val="Calibri"/>
        <family val="2"/>
      </rPr>
      <t>for use for single day events. Contact ONSW re. Multi-day events, especially if held in the same State Forest.</t>
    </r>
  </si>
  <si>
    <t>Family discount</t>
  </si>
  <si>
    <r>
      <t>Family discount</t>
    </r>
    <r>
      <rPr>
        <sz val="11"/>
        <color indexed="8"/>
        <rFont val="Wingdings 2"/>
        <family val="1"/>
      </rPr>
      <t xml:space="preserve"> </t>
    </r>
  </si>
  <si>
    <t>*  for pre-entry events only, list EOD (M/E/VE courses separately (Table 2). Include EOD (Hard) with pre-entries</t>
  </si>
  <si>
    <r>
      <rPr>
        <sz val="11"/>
        <color indexed="8"/>
        <rFont val="Wingdings 2"/>
        <family val="1"/>
      </rPr>
      <t></t>
    </r>
    <r>
      <rPr>
        <sz val="11"/>
        <color indexed="8"/>
        <rFont val="Calibri"/>
        <family val="2"/>
      </rPr>
      <t xml:space="preserve">   include the number of juniors &amp; sub-juniors receiving discounted entry. </t>
    </r>
  </si>
  <si>
    <t>National Category 3 (NSW Long Ch, NOL, NSW MTBO Long Ch plus other Aus Ch events)</t>
  </si>
  <si>
    <t>NSW Middle Ch, NSW Sprint Ch, Badge, State Middle &amp; Sprint MTBO Ch and MTBO National Ranking events</t>
  </si>
  <si>
    <t>National Category 1 or 2 Events (Aus Long Ch, Aus Long MTBO Ch, Aus 3-days)</t>
  </si>
  <si>
    <t>Event Organiser Documents</t>
  </si>
  <si>
    <t>Active Kids Value</t>
  </si>
  <si>
    <t>2017 FCNSW Fee</t>
  </si>
  <si>
    <t>Table 3</t>
  </si>
  <si>
    <t>ONSW Free Vouchers</t>
  </si>
  <si>
    <t>Active Kids</t>
  </si>
  <si>
    <t>`</t>
  </si>
  <si>
    <t xml:space="preserve"> Entries INCLUDED in Tables 1 and 2 who are eligible for a discount</t>
  </si>
  <si>
    <t>Summer Series mini course</t>
  </si>
  <si>
    <t>for 2017</t>
  </si>
  <si>
    <t>Updated March 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</si>
</sst>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C09]dddd\,\ d\ mmmm\ yyyy"/>
    <numFmt numFmtId="178" formatCode="[$-409]h:mm:ss\ AM/PM"/>
  </numFmts>
  <fonts count="52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8"/>
      <name val="Verdana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8"/>
      <name val="Wingdings 2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i/>
      <u val="single"/>
      <sz val="11"/>
      <color indexed="12"/>
      <name val="Calibri"/>
      <family val="2"/>
    </font>
    <font>
      <b/>
      <i/>
      <sz val="10"/>
      <color indexed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i/>
      <sz val="10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indexed="43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/>
      <protection/>
    </xf>
    <xf numFmtId="172" fontId="0" fillId="34" borderId="16" xfId="0" applyNumberFormat="1" applyFont="1" applyFill="1" applyBorder="1" applyAlignment="1" applyProtection="1">
      <alignment/>
      <protection/>
    </xf>
    <xf numFmtId="172" fontId="0" fillId="34" borderId="16" xfId="0" applyNumberFormat="1" applyFont="1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7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172" fontId="0" fillId="0" borderId="0" xfId="0" applyNumberFormat="1" applyFont="1" applyBorder="1" applyAlignment="1" applyProtection="1" quotePrefix="1">
      <alignment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14" fontId="0" fillId="33" borderId="16" xfId="0" applyNumberFormat="1" applyFill="1" applyBorder="1" applyAlignment="1" applyProtection="1">
      <alignment horizontal="center"/>
      <protection locked="0"/>
    </xf>
    <xf numFmtId="172" fontId="0" fillId="34" borderId="14" xfId="0" applyNumberFormat="1" applyFont="1" applyFill="1" applyBorder="1" applyAlignment="1" applyProtection="1" quotePrefix="1">
      <alignment/>
      <protection/>
    </xf>
    <xf numFmtId="0" fontId="0" fillId="33" borderId="23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 locked="0"/>
    </xf>
    <xf numFmtId="0" fontId="0" fillId="34" borderId="16" xfId="0" applyFill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7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0" fillId="33" borderId="28" xfId="0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/>
      <protection/>
    </xf>
    <xf numFmtId="0" fontId="48" fillId="0" borderId="17" xfId="53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4" borderId="30" xfId="0" applyFill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0" fontId="0" fillId="34" borderId="32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0" fillId="34" borderId="34" xfId="0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0" fontId="0" fillId="34" borderId="36" xfId="0" applyFill="1" applyBorder="1" applyAlignment="1" applyProtection="1">
      <alignment horizontal="center"/>
      <protection/>
    </xf>
    <xf numFmtId="0" fontId="0" fillId="0" borderId="37" xfId="0" applyBorder="1" applyAlignment="1" applyProtection="1">
      <alignment/>
      <protection/>
    </xf>
    <xf numFmtId="0" fontId="0" fillId="34" borderId="38" xfId="0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 horizontal="center"/>
      <protection/>
    </xf>
    <xf numFmtId="0" fontId="49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172" fontId="0" fillId="34" borderId="39" xfId="0" applyNumberFormat="1" applyFont="1" applyFill="1" applyBorder="1" applyAlignment="1" applyProtection="1" quotePrefix="1">
      <alignment/>
      <protection/>
    </xf>
    <xf numFmtId="172" fontId="0" fillId="34" borderId="40" xfId="0" applyNumberFormat="1" applyFont="1" applyFill="1" applyBorder="1" applyAlignment="1" applyProtection="1" quotePrefix="1">
      <alignment/>
      <protection/>
    </xf>
    <xf numFmtId="172" fontId="0" fillId="34" borderId="30" xfId="0" applyNumberFormat="1" applyFont="1" applyFill="1" applyBorder="1" applyAlignment="1" applyProtection="1" quotePrefix="1">
      <alignment/>
      <protection/>
    </xf>
    <xf numFmtId="0" fontId="49" fillId="0" borderId="12" xfId="0" applyFont="1" applyBorder="1" applyAlignment="1" applyProtection="1">
      <alignment/>
      <protection/>
    </xf>
    <xf numFmtId="0" fontId="49" fillId="0" borderId="18" xfId="0" applyFont="1" applyBorder="1" applyAlignment="1" applyProtection="1">
      <alignment/>
      <protection/>
    </xf>
    <xf numFmtId="0" fontId="40" fillId="0" borderId="18" xfId="53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50" fillId="0" borderId="25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0" fontId="51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  <xf numFmtId="0" fontId="0" fillId="0" borderId="25" xfId="0" applyBorder="1" applyAlignment="1" applyProtection="1">
      <alignment horizontal="left" vertical="center"/>
      <protection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47" fillId="0" borderId="25" xfId="0" applyFont="1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33" borderId="42" xfId="0" applyFill="1" applyBorder="1" applyAlignment="1" applyProtection="1">
      <alignment horizontal="center"/>
      <protection locked="0"/>
    </xf>
    <xf numFmtId="0" fontId="0" fillId="33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167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Alignment="1">
      <alignment wrapText="1"/>
    </xf>
    <xf numFmtId="172" fontId="0" fillId="34" borderId="16" xfId="0" applyNumberFormat="1" applyFont="1" applyFill="1" applyBorder="1" applyAlignment="1" applyProtection="1">
      <alignment horizontal="center" vertical="center"/>
      <protection/>
    </xf>
    <xf numFmtId="172" fontId="0" fillId="34" borderId="36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 vertical="center" wrapText="1"/>
    </xf>
    <xf numFmtId="0" fontId="40" fillId="0" borderId="0" xfId="53" applyBorder="1" applyAlignment="1" applyProtection="1">
      <alignment/>
      <protection/>
    </xf>
    <xf numFmtId="0" fontId="47" fillId="0" borderId="25" xfId="0" applyFont="1" applyBorder="1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45" xfId="0" applyBorder="1" applyAlignment="1" applyProtection="1">
      <alignment/>
      <protection/>
    </xf>
    <xf numFmtId="0" fontId="0" fillId="33" borderId="46" xfId="0" applyFill="1" applyBorder="1" applyAlignment="1" applyProtection="1">
      <alignment horizontal="center"/>
      <protection locked="0"/>
    </xf>
    <xf numFmtId="0" fontId="40" fillId="0" borderId="25" xfId="53" applyBorder="1" applyAlignment="1" applyProtection="1">
      <alignment/>
      <protection/>
    </xf>
    <xf numFmtId="0" fontId="0" fillId="36" borderId="24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33" borderId="47" xfId="0" applyFill="1" applyBorder="1" applyAlignment="1" applyProtection="1">
      <alignment horizontal="left"/>
      <protection locked="0"/>
    </xf>
    <xf numFmtId="0" fontId="0" fillId="33" borderId="48" xfId="0" applyFill="1" applyBorder="1" applyAlignment="1" applyProtection="1">
      <alignment horizontal="left"/>
      <protection locked="0"/>
    </xf>
    <xf numFmtId="0" fontId="0" fillId="33" borderId="28" xfId="0" applyFill="1" applyBorder="1" applyAlignment="1" applyProtection="1">
      <alignment horizontal="left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25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23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sw.asn.au/images/stories/admin/manual2016/IncidentReportForm.docx" TargetMode="External" /><Relationship Id="rId2" Type="http://schemas.openxmlformats.org/officeDocument/2006/relationships/hyperlink" Target="http://onsw.asn.au/images/stories/admin/201app1.xls" TargetMode="External" /><Relationship Id="rId3" Type="http://schemas.openxmlformats.org/officeDocument/2006/relationships/hyperlink" Target="http://www.onsw.asn.au/images/stories/admin/201.pdf" TargetMode="External" /><Relationship Id="rId4" Type="http://schemas.openxmlformats.org/officeDocument/2006/relationships/hyperlink" Target="http://onsw.net.au/images/stories/admin/201.pdf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9"/>
  <sheetViews>
    <sheetView tabSelected="1" zoomScale="85" zoomScaleNormal="85" zoomScalePageLayoutView="0" workbookViewId="0" topLeftCell="A22">
      <selection activeCell="C37" sqref="C37"/>
    </sheetView>
  </sheetViews>
  <sheetFormatPr defaultColWidth="8.8515625" defaultRowHeight="15"/>
  <cols>
    <col min="1" max="1" width="27.8515625" style="21" customWidth="1"/>
    <col min="2" max="2" width="30.00390625" style="21" customWidth="1"/>
    <col min="3" max="5" width="17.7109375" style="21" customWidth="1"/>
    <col min="6" max="6" width="28.00390625" style="21" customWidth="1"/>
    <col min="7" max="7" width="8.7109375" style="21" customWidth="1"/>
    <col min="8" max="16384" width="8.8515625" style="21" customWidth="1"/>
  </cols>
  <sheetData>
    <row r="1" spans="1:6" ht="15">
      <c r="A1" s="45" t="s">
        <v>2</v>
      </c>
      <c r="B1" s="46" t="s">
        <v>51</v>
      </c>
      <c r="C1" s="47"/>
      <c r="D1" s="47"/>
      <c r="E1" s="48"/>
      <c r="F1" s="49" t="s">
        <v>119</v>
      </c>
    </row>
    <row r="2" spans="1:6" ht="15">
      <c r="A2" s="50"/>
      <c r="B2" s="51"/>
      <c r="C2" s="51"/>
      <c r="D2" s="51"/>
      <c r="E2" s="30"/>
      <c r="F2" s="52"/>
    </row>
    <row r="3" spans="1:6" ht="15">
      <c r="A3" s="50" t="s">
        <v>1</v>
      </c>
      <c r="B3" s="30" t="s">
        <v>80</v>
      </c>
      <c r="C3" s="30"/>
      <c r="D3" s="30"/>
      <c r="E3" s="30"/>
      <c r="F3" s="52"/>
    </row>
    <row r="4" spans="1:6" ht="15">
      <c r="A4" s="53"/>
      <c r="B4" s="30" t="s">
        <v>100</v>
      </c>
      <c r="C4" s="30"/>
      <c r="D4" s="30"/>
      <c r="E4" s="30"/>
      <c r="F4" s="52"/>
    </row>
    <row r="5" spans="1:6" ht="15">
      <c r="A5" s="91" t="s">
        <v>101</v>
      </c>
      <c r="B5" s="30"/>
      <c r="C5" s="30"/>
      <c r="D5" s="30"/>
      <c r="E5" s="30"/>
      <c r="F5" s="52"/>
    </row>
    <row r="6" spans="2:6" ht="15">
      <c r="B6" s="105" t="s">
        <v>96</v>
      </c>
      <c r="C6" s="104" t="s">
        <v>97</v>
      </c>
      <c r="D6" s="30"/>
      <c r="F6" s="52"/>
    </row>
    <row r="7" spans="1:6" ht="15">
      <c r="A7" s="53" t="s">
        <v>3</v>
      </c>
      <c r="B7" s="16"/>
      <c r="C7" s="6"/>
      <c r="D7" s="30"/>
      <c r="E7" s="30"/>
      <c r="F7" s="52"/>
    </row>
    <row r="8" spans="1:6" ht="15">
      <c r="A8" s="53" t="s">
        <v>4</v>
      </c>
      <c r="B8" s="15"/>
      <c r="C8" s="6"/>
      <c r="D8" s="30"/>
      <c r="E8" s="30"/>
      <c r="F8" s="52"/>
    </row>
    <row r="9" spans="1:6" ht="15">
      <c r="A9" s="54" t="s">
        <v>39</v>
      </c>
      <c r="B9" s="31"/>
      <c r="C9" s="6"/>
      <c r="D9" s="30"/>
      <c r="E9" s="30"/>
      <c r="F9" s="52"/>
    </row>
    <row r="10" spans="1:6" ht="15">
      <c r="A10" s="53" t="s">
        <v>5</v>
      </c>
      <c r="B10" s="14"/>
      <c r="C10" s="41"/>
      <c r="D10" s="30"/>
      <c r="E10" s="30"/>
      <c r="F10" s="52"/>
    </row>
    <row r="11" spans="1:6" ht="15">
      <c r="A11" s="53" t="s">
        <v>88</v>
      </c>
      <c r="B11" s="16" t="s">
        <v>57</v>
      </c>
      <c r="C11" s="41"/>
      <c r="D11" s="30"/>
      <c r="E11" s="30"/>
      <c r="F11" s="52"/>
    </row>
    <row r="12" spans="1:6" ht="45">
      <c r="A12" s="89" t="s">
        <v>6</v>
      </c>
      <c r="B12" s="90" t="s">
        <v>99</v>
      </c>
      <c r="C12" s="41"/>
      <c r="D12" s="30"/>
      <c r="E12" s="30"/>
      <c r="F12" s="52"/>
    </row>
    <row r="13" spans="1:6" ht="45">
      <c r="A13" s="55" t="s">
        <v>81</v>
      </c>
      <c r="B13" s="36">
        <f>VLOOKUP(B12,Protected!$A$3:$B$12,2,FALSE)</f>
        <v>3</v>
      </c>
      <c r="C13" s="6"/>
      <c r="D13" s="30"/>
      <c r="E13" s="30"/>
      <c r="F13" s="52"/>
    </row>
    <row r="14" spans="1:6" ht="15">
      <c r="A14" s="56" t="s">
        <v>52</v>
      </c>
      <c r="B14" s="22" t="s">
        <v>76</v>
      </c>
      <c r="C14" s="23"/>
      <c r="D14" s="30"/>
      <c r="E14" s="30"/>
      <c r="F14" s="52"/>
    </row>
    <row r="15" spans="1:6" ht="15">
      <c r="A15" s="53"/>
      <c r="B15" s="23" t="s">
        <v>77</v>
      </c>
      <c r="C15" s="23"/>
      <c r="D15" s="30"/>
      <c r="E15" s="30"/>
      <c r="F15" s="52"/>
    </row>
    <row r="16" spans="1:6" ht="15">
      <c r="A16" s="53"/>
      <c r="B16" s="23"/>
      <c r="C16" s="23"/>
      <c r="D16" s="30"/>
      <c r="E16" s="30"/>
      <c r="F16" s="52"/>
    </row>
    <row r="17" spans="1:6" ht="15.75" thickBot="1">
      <c r="A17" s="57" t="s">
        <v>35</v>
      </c>
      <c r="B17" s="58"/>
      <c r="C17" s="58"/>
      <c r="D17" s="59"/>
      <c r="E17" s="25"/>
      <c r="F17" s="52"/>
    </row>
    <row r="18" spans="1:6" ht="15.75" thickBot="1">
      <c r="A18" s="60" t="s">
        <v>71</v>
      </c>
      <c r="B18" s="26" t="s">
        <v>49</v>
      </c>
      <c r="C18" s="26" t="s">
        <v>7</v>
      </c>
      <c r="D18" s="27" t="s">
        <v>38</v>
      </c>
      <c r="E18" s="28" t="s">
        <v>34</v>
      </c>
      <c r="F18" s="61" t="s">
        <v>33</v>
      </c>
    </row>
    <row r="19" spans="1:6" ht="15">
      <c r="A19" s="62" t="s">
        <v>10</v>
      </c>
      <c r="B19" s="8"/>
      <c r="C19" s="8"/>
      <c r="D19" s="9"/>
      <c r="E19" s="10"/>
      <c r="F19" s="63">
        <f>SUM(B19:E19)</f>
        <v>0</v>
      </c>
    </row>
    <row r="20" spans="1:6" ht="15">
      <c r="A20" s="64" t="s">
        <v>11</v>
      </c>
      <c r="B20" s="37"/>
      <c r="C20" s="40"/>
      <c r="D20" s="16"/>
      <c r="E20" s="38"/>
      <c r="F20" s="65">
        <f>SUM(B20:E20)</f>
        <v>0</v>
      </c>
    </row>
    <row r="21" spans="1:6" ht="15">
      <c r="A21" s="66" t="s">
        <v>45</v>
      </c>
      <c r="B21" s="33"/>
      <c r="C21" s="33"/>
      <c r="D21" s="34"/>
      <c r="E21" s="35"/>
      <c r="F21" s="67">
        <f>SUM(B21:E21)</f>
        <v>0</v>
      </c>
    </row>
    <row r="22" spans="1:6" ht="15.75" thickBot="1">
      <c r="A22" s="92" t="s">
        <v>90</v>
      </c>
      <c r="B22" s="93"/>
      <c r="C22" s="93"/>
      <c r="D22" s="93"/>
      <c r="E22" s="94"/>
      <c r="F22" s="95">
        <f>SUM(B22:E22)</f>
        <v>0</v>
      </c>
    </row>
    <row r="23" spans="1:6" ht="16.5" thickBot="1" thickTop="1">
      <c r="A23" s="68" t="s">
        <v>33</v>
      </c>
      <c r="B23" s="29">
        <f>SUM(B19:B22)</f>
        <v>0</v>
      </c>
      <c r="C23" s="29">
        <f>SUM(C19:C22)</f>
        <v>0</v>
      </c>
      <c r="D23" s="29">
        <f>SUM(D19:D22)</f>
        <v>0</v>
      </c>
      <c r="E23" s="29">
        <f>SUM(E19:E22)</f>
        <v>0</v>
      </c>
      <c r="F23" s="69">
        <f>SUM($F$19:$F$22)</f>
        <v>0</v>
      </c>
    </row>
    <row r="24" spans="1:6" ht="15">
      <c r="A24" s="107" t="s">
        <v>103</v>
      </c>
      <c r="B24" s="108"/>
      <c r="C24" s="108"/>
      <c r="D24" s="20"/>
      <c r="E24" s="20"/>
      <c r="F24" s="70"/>
    </row>
    <row r="25" spans="1:6" ht="15">
      <c r="A25" s="53"/>
      <c r="B25" s="20"/>
      <c r="C25" s="20"/>
      <c r="D25" s="20"/>
      <c r="E25" s="20"/>
      <c r="F25" s="70"/>
    </row>
    <row r="26" spans="1:6" ht="15.75" thickBot="1">
      <c r="A26" s="57" t="s">
        <v>68</v>
      </c>
      <c r="B26" s="71" t="s">
        <v>69</v>
      </c>
      <c r="C26" s="30"/>
      <c r="D26" s="30"/>
      <c r="E26" s="30"/>
      <c r="F26" s="52"/>
    </row>
    <row r="27" spans="1:6" ht="15.75" thickBot="1">
      <c r="A27" s="60" t="s">
        <v>47</v>
      </c>
      <c r="B27" s="26" t="s">
        <v>49</v>
      </c>
      <c r="C27" s="26" t="s">
        <v>7</v>
      </c>
      <c r="D27" s="27" t="s">
        <v>38</v>
      </c>
      <c r="E27" s="28" t="s">
        <v>34</v>
      </c>
      <c r="F27" s="72" t="s">
        <v>33</v>
      </c>
    </row>
    <row r="28" spans="1:6" ht="15">
      <c r="A28" s="62" t="s">
        <v>10</v>
      </c>
      <c r="B28" s="8"/>
      <c r="C28" s="8"/>
      <c r="D28" s="9"/>
      <c r="E28" s="10"/>
      <c r="F28" s="63">
        <f>SUM(B28:E28)</f>
        <v>0</v>
      </c>
    </row>
    <row r="29" spans="1:6" ht="15.75" thickBot="1">
      <c r="A29" s="66" t="s">
        <v>11</v>
      </c>
      <c r="B29" s="11"/>
      <c r="C29" s="11"/>
      <c r="D29" s="12"/>
      <c r="E29" s="13"/>
      <c r="F29" s="67">
        <f>SUM(B29:E29)</f>
        <v>0</v>
      </c>
    </row>
    <row r="30" spans="1:6" ht="16.5" thickBot="1" thickTop="1">
      <c r="A30" s="68" t="s">
        <v>33</v>
      </c>
      <c r="B30" s="29">
        <f>SUM(B28:B29)</f>
        <v>0</v>
      </c>
      <c r="C30" s="29">
        <f>SUM(C28:C29)</f>
        <v>0</v>
      </c>
      <c r="D30" s="29">
        <f>SUM(D28:D29)</f>
        <v>0</v>
      </c>
      <c r="E30" s="29">
        <f>SUM(E28:E29)</f>
        <v>0</v>
      </c>
      <c r="F30" s="69">
        <f>SUM(F28:F29)</f>
        <v>0</v>
      </c>
    </row>
    <row r="31" spans="1:6" ht="15">
      <c r="A31" s="53"/>
      <c r="B31" s="30"/>
      <c r="C31" s="30"/>
      <c r="D31" s="30"/>
      <c r="E31" s="30"/>
      <c r="F31" s="52"/>
    </row>
    <row r="32" spans="1:6" ht="15">
      <c r="A32" s="53"/>
      <c r="B32" s="30"/>
      <c r="C32" s="30"/>
      <c r="D32" s="30"/>
      <c r="E32" s="30"/>
      <c r="F32" s="52"/>
    </row>
    <row r="33" spans="1:6" ht="15.75" thickBot="1">
      <c r="A33" s="57" t="s">
        <v>112</v>
      </c>
      <c r="B33" s="71" t="s">
        <v>116</v>
      </c>
      <c r="C33" s="30"/>
      <c r="D33" s="30"/>
      <c r="E33" s="30"/>
      <c r="F33" s="52"/>
    </row>
    <row r="34" spans="1:6" ht="15.75" thickBot="1">
      <c r="A34" s="60"/>
      <c r="B34" s="26" t="s">
        <v>49</v>
      </c>
      <c r="C34" s="26" t="s">
        <v>7</v>
      </c>
      <c r="D34" s="27" t="s">
        <v>38</v>
      </c>
      <c r="E34" s="28" t="s">
        <v>34</v>
      </c>
      <c r="F34" s="72" t="s">
        <v>33</v>
      </c>
    </row>
    <row r="35" spans="1:6" ht="15">
      <c r="A35" s="62" t="s">
        <v>113</v>
      </c>
      <c r="B35" s="8"/>
      <c r="C35" s="8"/>
      <c r="D35" s="9"/>
      <c r="E35" s="10"/>
      <c r="F35" s="63">
        <f>SUM(B35:E35)</f>
        <v>0</v>
      </c>
    </row>
    <row r="36" spans="1:11" ht="15">
      <c r="A36" s="64" t="s">
        <v>114</v>
      </c>
      <c r="B36" s="33"/>
      <c r="C36" s="33"/>
      <c r="D36" s="110"/>
      <c r="E36" s="110"/>
      <c r="F36" s="65">
        <f>SUM(B36:E36)</f>
        <v>0</v>
      </c>
      <c r="K36" s="21" t="s">
        <v>115</v>
      </c>
    </row>
    <row r="37" spans="1:6" ht="15.75" thickBot="1">
      <c r="A37" s="66" t="s">
        <v>117</v>
      </c>
      <c r="B37" s="11"/>
      <c r="C37" s="11"/>
      <c r="D37" s="12"/>
      <c r="E37" s="13"/>
      <c r="F37" s="67">
        <f>SUM(B37:E37)</f>
        <v>0</v>
      </c>
    </row>
    <row r="38" spans="1:6" ht="16.5" thickBot="1" thickTop="1">
      <c r="A38" s="68" t="s">
        <v>33</v>
      </c>
      <c r="B38" s="29">
        <f>SUM(B35:B37)</f>
        <v>0</v>
      </c>
      <c r="C38" s="29">
        <f>SUM(C35:C37)</f>
        <v>0</v>
      </c>
      <c r="D38" s="29">
        <f>SUM(D35:D37)</f>
        <v>0</v>
      </c>
      <c r="E38" s="29">
        <f>SUM(E35:E37)</f>
        <v>0</v>
      </c>
      <c r="F38" s="69">
        <f>SUM(F35:F37)</f>
        <v>0</v>
      </c>
    </row>
    <row r="39" spans="1:6" ht="15">
      <c r="A39" s="53"/>
      <c r="B39" s="30"/>
      <c r="C39" s="30"/>
      <c r="D39" s="30"/>
      <c r="E39" s="30"/>
      <c r="F39" s="52"/>
    </row>
    <row r="40" spans="1:6" ht="15">
      <c r="A40" s="53"/>
      <c r="B40" s="30"/>
      <c r="C40" s="30"/>
      <c r="D40" s="30"/>
      <c r="E40" s="30"/>
      <c r="F40" s="52"/>
    </row>
    <row r="41" spans="1:6" ht="15">
      <c r="A41" s="53" t="s">
        <v>50</v>
      </c>
      <c r="B41" s="30"/>
      <c r="C41" s="30"/>
      <c r="D41" s="30"/>
      <c r="E41" s="30"/>
      <c r="F41" s="52"/>
    </row>
    <row r="42" spans="1:6" ht="15">
      <c r="A42" s="73" t="s">
        <v>36</v>
      </c>
      <c r="B42" s="30"/>
      <c r="C42" s="30"/>
      <c r="D42" s="30"/>
      <c r="E42" s="30"/>
      <c r="F42" s="52"/>
    </row>
    <row r="43" spans="1:6" ht="15">
      <c r="A43" s="50"/>
      <c r="B43" s="30"/>
      <c r="C43" s="30"/>
      <c r="D43" s="30"/>
      <c r="E43" s="30"/>
      <c r="F43" s="52"/>
    </row>
    <row r="44" spans="1:6" ht="15">
      <c r="A44" s="57" t="s">
        <v>37</v>
      </c>
      <c r="B44" s="24"/>
      <c r="C44" s="96"/>
      <c r="D44" s="98" t="s">
        <v>111</v>
      </c>
      <c r="E44" s="58"/>
      <c r="F44" s="52"/>
    </row>
    <row r="45" spans="1:6" ht="15">
      <c r="A45" s="99" t="s">
        <v>91</v>
      </c>
      <c r="B45" s="17">
        <f>IF(B11="YES",((B46+B47)-F22),0)</f>
        <v>0</v>
      </c>
      <c r="C45" s="97"/>
      <c r="D45" s="97">
        <v>3.75</v>
      </c>
      <c r="E45" s="58"/>
      <c r="F45" s="52"/>
    </row>
    <row r="46" spans="1:6" ht="15">
      <c r="A46" s="53" t="s">
        <v>43</v>
      </c>
      <c r="B46" s="17">
        <f>F23</f>
        <v>0</v>
      </c>
      <c r="C46" s="6"/>
      <c r="D46" s="30"/>
      <c r="E46" s="74" t="s">
        <v>70</v>
      </c>
      <c r="F46" s="19">
        <f>ROUND(IF(B13=1,Protected!D20*$F$23,Protected!D20*(0.5*$B$23+0.6686*$C$23+$D$23+$E$23)),2)</f>
        <v>0</v>
      </c>
    </row>
    <row r="47" spans="1:6" ht="15">
      <c r="A47" s="53" t="s">
        <v>44</v>
      </c>
      <c r="B47" s="17">
        <f>F30</f>
        <v>0</v>
      </c>
      <c r="C47" s="6"/>
      <c r="D47" s="30"/>
      <c r="E47" s="74" t="s">
        <v>75</v>
      </c>
      <c r="F47" s="19">
        <f>Protected!D21*(0.5*$B$30+0.6686*$C$30+$D$30+$E$30)</f>
        <v>0</v>
      </c>
    </row>
    <row r="48" spans="1:6" ht="15">
      <c r="A48" s="53" t="s">
        <v>8</v>
      </c>
      <c r="B48" s="16">
        <v>0</v>
      </c>
      <c r="C48" s="6"/>
      <c r="D48" s="30"/>
      <c r="E48" s="74" t="s">
        <v>9</v>
      </c>
      <c r="F48" s="32">
        <f>Protected!D22*B48</f>
        <v>0</v>
      </c>
    </row>
    <row r="49" spans="1:6" ht="15">
      <c r="A49" s="54"/>
      <c r="B49" s="111"/>
      <c r="C49" s="6"/>
      <c r="D49" s="30"/>
      <c r="E49" s="74" t="s">
        <v>102</v>
      </c>
      <c r="F49" s="19">
        <f>(Protected!$D$23*0.5*$B$24)+(Protected!$D$23*0.6686*$C$24)</f>
        <v>0</v>
      </c>
    </row>
    <row r="50" spans="1:6" ht="15">
      <c r="A50" s="54"/>
      <c r="B50" s="112"/>
      <c r="C50" s="6"/>
      <c r="D50" s="30"/>
      <c r="E50" s="74" t="s">
        <v>113</v>
      </c>
      <c r="F50" s="19">
        <f>(Protected!$D$23*($D35+$E35))+(Protected!$D$23*0.5*$B35)+(Protected!$D$23*0.6686*$C$35)</f>
        <v>0</v>
      </c>
    </row>
    <row r="51" spans="1:6" ht="15">
      <c r="A51" s="54"/>
      <c r="B51" s="112"/>
      <c r="C51" s="6"/>
      <c r="D51" s="30"/>
      <c r="E51" s="74" t="s">
        <v>114</v>
      </c>
      <c r="F51" s="19">
        <f>+(Protected!$D$27*(B36+C36))</f>
        <v>0</v>
      </c>
    </row>
    <row r="52" spans="1:6" ht="15.75" thickBot="1">
      <c r="A52" s="54"/>
      <c r="B52" s="112"/>
      <c r="C52" s="6"/>
      <c r="D52" s="30"/>
      <c r="E52" s="74" t="s">
        <v>117</v>
      </c>
      <c r="F52" s="19">
        <f>(Protected!$D$23*($D37+$E37))+(Protected!$D$23*0.5*$B37)+(Protected!$D$23*0.6686*$C37)</f>
        <v>0</v>
      </c>
    </row>
    <row r="53" spans="1:6" ht="15">
      <c r="A53" s="54"/>
      <c r="B53" s="112"/>
      <c r="C53" s="6"/>
      <c r="D53" s="30"/>
      <c r="E53" s="74" t="s">
        <v>74</v>
      </c>
      <c r="F53" s="75">
        <f>SUM(F46:F52)</f>
        <v>0</v>
      </c>
    </row>
    <row r="54" spans="3:6" ht="15">
      <c r="C54" s="6"/>
      <c r="D54" s="30"/>
      <c r="E54" s="44" t="s">
        <v>41</v>
      </c>
      <c r="F54" s="102">
        <f>Protected!D25*(B46+B47)</f>
        <v>0</v>
      </c>
    </row>
    <row r="55" spans="1:6" ht="15.75" thickBot="1">
      <c r="A55" s="53" t="s">
        <v>32</v>
      </c>
      <c r="B55" s="14"/>
      <c r="C55" s="30"/>
      <c r="D55" s="30"/>
      <c r="E55" s="44" t="s">
        <v>89</v>
      </c>
      <c r="F55" s="76">
        <f>FCNSW_Levy(B11,B13,B45,Protected!$D$17,Protected!$D$18)</f>
        <v>0</v>
      </c>
    </row>
    <row r="56" spans="1:6" ht="15.75" thickBot="1">
      <c r="A56" s="53"/>
      <c r="B56" s="30"/>
      <c r="C56" s="30"/>
      <c r="D56" s="30"/>
      <c r="E56" s="44" t="s">
        <v>42</v>
      </c>
      <c r="F56" s="77">
        <f>F53+F54+F55</f>
        <v>0</v>
      </c>
    </row>
    <row r="57" spans="1:6" ht="15">
      <c r="A57" s="53" t="s">
        <v>104</v>
      </c>
      <c r="B57" s="30"/>
      <c r="C57" s="30"/>
      <c r="D57" s="30"/>
      <c r="E57" s="30"/>
      <c r="F57" s="52"/>
    </row>
    <row r="58" spans="1:6" ht="15">
      <c r="A58" s="53" t="s">
        <v>105</v>
      </c>
      <c r="B58" s="30"/>
      <c r="C58" s="30"/>
      <c r="D58" s="30"/>
      <c r="E58" s="30"/>
      <c r="F58" s="52"/>
    </row>
    <row r="59" spans="1:6" ht="15">
      <c r="A59" s="53"/>
      <c r="B59" s="30"/>
      <c r="C59" s="30"/>
      <c r="D59" s="30"/>
      <c r="E59" s="30"/>
      <c r="F59" s="52"/>
    </row>
    <row r="60" spans="1:6" ht="15">
      <c r="A60" s="78" t="s">
        <v>85</v>
      </c>
      <c r="B60" s="79"/>
      <c r="C60" s="80" t="s">
        <v>72</v>
      </c>
      <c r="D60" s="30"/>
      <c r="E60" s="30"/>
      <c r="F60" s="52"/>
    </row>
    <row r="61" spans="1:6" ht="15">
      <c r="A61" s="82"/>
      <c r="B61" s="48"/>
      <c r="C61" s="48"/>
      <c r="D61" s="48"/>
      <c r="E61" s="48"/>
      <c r="F61" s="83"/>
    </row>
    <row r="62" spans="1:6" ht="15">
      <c r="A62" s="84" t="s">
        <v>55</v>
      </c>
      <c r="B62" s="30"/>
      <c r="C62" s="30"/>
      <c r="D62" s="30"/>
      <c r="E62" s="30"/>
      <c r="F62" s="52"/>
    </row>
    <row r="63" spans="1:6" ht="15">
      <c r="A63" s="50" t="s">
        <v>61</v>
      </c>
      <c r="B63" s="30"/>
      <c r="C63" s="30"/>
      <c r="D63" s="30"/>
      <c r="E63" s="30"/>
      <c r="F63" s="52"/>
    </row>
    <row r="64" spans="1:6" ht="15">
      <c r="A64" s="14"/>
      <c r="B64" s="30"/>
      <c r="C64" s="30"/>
      <c r="D64" s="30"/>
      <c r="E64" s="30"/>
      <c r="F64" s="52"/>
    </row>
    <row r="65" spans="1:6" ht="15">
      <c r="A65" s="85" t="s">
        <v>66</v>
      </c>
      <c r="B65" s="30"/>
      <c r="C65" s="30"/>
      <c r="D65" s="30"/>
      <c r="E65" s="30"/>
      <c r="F65" s="52"/>
    </row>
    <row r="66" spans="1:6" ht="15">
      <c r="A66" s="85"/>
      <c r="B66" s="30"/>
      <c r="C66" s="30"/>
      <c r="D66" s="30"/>
      <c r="E66" s="30"/>
      <c r="F66" s="52"/>
    </row>
    <row r="67" spans="1:6" ht="15">
      <c r="A67" s="50" t="s">
        <v>62</v>
      </c>
      <c r="B67" s="30"/>
      <c r="C67" s="30"/>
      <c r="D67" s="30"/>
      <c r="E67" s="30"/>
      <c r="F67" s="52"/>
    </row>
    <row r="68" spans="1:6" ht="15">
      <c r="A68" s="113"/>
      <c r="B68" s="114"/>
      <c r="C68" s="115"/>
      <c r="D68" s="30"/>
      <c r="E68" s="30"/>
      <c r="F68" s="52"/>
    </row>
    <row r="69" spans="1:6" ht="15">
      <c r="A69" s="85" t="s">
        <v>67</v>
      </c>
      <c r="B69" s="30"/>
      <c r="C69" s="30"/>
      <c r="D69" s="30"/>
      <c r="E69" s="30"/>
      <c r="F69" s="52"/>
    </row>
    <row r="70" spans="1:6" ht="15">
      <c r="A70" s="109" t="s">
        <v>109</v>
      </c>
      <c r="B70" s="30"/>
      <c r="C70" s="30"/>
      <c r="D70" s="30"/>
      <c r="E70" s="30"/>
      <c r="F70" s="52"/>
    </row>
    <row r="71" spans="1:6" ht="15">
      <c r="A71" s="53"/>
      <c r="B71" s="30"/>
      <c r="C71" s="30"/>
      <c r="D71" s="30"/>
      <c r="E71" s="30"/>
      <c r="F71" s="52"/>
    </row>
    <row r="72" spans="1:6" ht="15">
      <c r="A72" s="50" t="s">
        <v>63</v>
      </c>
      <c r="B72" s="30"/>
      <c r="C72" s="30"/>
      <c r="D72" s="30"/>
      <c r="E72" s="30"/>
      <c r="F72" s="52"/>
    </row>
    <row r="73" spans="1:6" ht="15">
      <c r="A73" s="116"/>
      <c r="B73" s="117"/>
      <c r="C73" s="118"/>
      <c r="D73" s="30"/>
      <c r="E73" s="30"/>
      <c r="F73" s="52"/>
    </row>
    <row r="74" spans="1:6" ht="15">
      <c r="A74" s="119"/>
      <c r="B74" s="120"/>
      <c r="C74" s="121"/>
      <c r="D74" s="30"/>
      <c r="E74" s="30"/>
      <c r="F74" s="52"/>
    </row>
    <row r="75" spans="1:6" ht="15">
      <c r="A75" s="119"/>
      <c r="B75" s="120"/>
      <c r="C75" s="121"/>
      <c r="D75" s="30"/>
      <c r="E75" s="30"/>
      <c r="F75" s="52"/>
    </row>
    <row r="76" spans="1:6" ht="15">
      <c r="A76" s="119"/>
      <c r="B76" s="120"/>
      <c r="C76" s="121"/>
      <c r="D76" s="30"/>
      <c r="E76" s="30"/>
      <c r="F76" s="52"/>
    </row>
    <row r="77" spans="1:6" ht="15">
      <c r="A77" s="122"/>
      <c r="B77" s="123"/>
      <c r="C77" s="124"/>
      <c r="D77" s="30"/>
      <c r="E77" s="30"/>
      <c r="F77" s="52"/>
    </row>
    <row r="78" spans="1:6" ht="15">
      <c r="A78" s="85" t="s">
        <v>64</v>
      </c>
      <c r="B78" s="30"/>
      <c r="C78" s="30"/>
      <c r="D78" s="30"/>
      <c r="E78" s="30"/>
      <c r="F78" s="52"/>
    </row>
    <row r="79" spans="1:6" ht="15">
      <c r="A79" s="53"/>
      <c r="B79" s="30"/>
      <c r="C79" s="30"/>
      <c r="D79" s="30"/>
      <c r="E79" s="30"/>
      <c r="F79" s="52"/>
    </row>
    <row r="80" spans="1:6" ht="15">
      <c r="A80" s="50" t="s">
        <v>65</v>
      </c>
      <c r="B80" s="30"/>
      <c r="C80" s="30"/>
      <c r="D80" s="30"/>
      <c r="E80" s="30"/>
      <c r="F80" s="52"/>
    </row>
    <row r="81" spans="1:6" ht="15">
      <c r="A81" s="116"/>
      <c r="B81" s="117"/>
      <c r="C81" s="118"/>
      <c r="D81" s="30"/>
      <c r="E81" s="30"/>
      <c r="F81" s="52"/>
    </row>
    <row r="82" spans="1:6" ht="15">
      <c r="A82" s="119"/>
      <c r="B82" s="120"/>
      <c r="C82" s="121"/>
      <c r="D82" s="30"/>
      <c r="E82" s="30"/>
      <c r="F82" s="52"/>
    </row>
    <row r="83" spans="1:6" ht="15">
      <c r="A83" s="119"/>
      <c r="B83" s="120"/>
      <c r="C83" s="121"/>
      <c r="D83" s="30"/>
      <c r="E83" s="30"/>
      <c r="F83" s="52"/>
    </row>
    <row r="84" spans="1:6" ht="15">
      <c r="A84" s="119"/>
      <c r="B84" s="120"/>
      <c r="C84" s="121"/>
      <c r="D84" s="30"/>
      <c r="E84" s="30"/>
      <c r="F84" s="52"/>
    </row>
    <row r="85" spans="1:6" ht="15">
      <c r="A85" s="122"/>
      <c r="B85" s="123"/>
      <c r="C85" s="124"/>
      <c r="D85" s="30"/>
      <c r="E85" s="30"/>
      <c r="F85" s="52"/>
    </row>
    <row r="86" spans="1:6" ht="15">
      <c r="A86" s="85" t="s">
        <v>64</v>
      </c>
      <c r="B86" s="30"/>
      <c r="C86" s="30"/>
      <c r="D86" s="30"/>
      <c r="E86" s="30"/>
      <c r="F86" s="52"/>
    </row>
    <row r="87" spans="1:6" ht="15">
      <c r="A87" s="53"/>
      <c r="B87" s="30"/>
      <c r="C87" s="30"/>
      <c r="D87" s="30"/>
      <c r="E87" s="30"/>
      <c r="F87" s="52"/>
    </row>
    <row r="88" spans="1:6" ht="15">
      <c r="A88" s="86" t="s">
        <v>79</v>
      </c>
      <c r="B88" s="30"/>
      <c r="C88" s="30"/>
      <c r="D88" s="30"/>
      <c r="E88" s="30"/>
      <c r="F88" s="52"/>
    </row>
    <row r="89" spans="1:6" ht="15">
      <c r="A89" s="87" t="s">
        <v>78</v>
      </c>
      <c r="B89" s="24"/>
      <c r="C89" s="24"/>
      <c r="D89" s="24"/>
      <c r="E89" s="24"/>
      <c r="F89" s="81"/>
    </row>
  </sheetData>
  <sheetProtection/>
  <mergeCells count="3">
    <mergeCell ref="A68:C68"/>
    <mergeCell ref="A73:C77"/>
    <mergeCell ref="A81:C85"/>
  </mergeCells>
  <dataValidations count="5">
    <dataValidation type="list" allowBlank="1" showInputMessage="1" showErrorMessage="1" prompt="Choose event type" sqref="B12">
      <formula1>Eventtype</formula1>
    </dataValidation>
    <dataValidation type="list" allowBlank="1" showInputMessage="1" showErrorMessage="1" prompt="Select YES or NO" sqref="A68:C68">
      <formula1>OtherQ2</formula1>
    </dataValidation>
    <dataValidation allowBlank="1" showInputMessage="1" showErrorMessage="1" prompt="Select YES or NO" sqref="A69:C70"/>
    <dataValidation type="list" allowBlank="1" showInputMessage="1" showErrorMessage="1" sqref="B7">
      <formula1>ClubList</formula1>
    </dataValidation>
    <dataValidation type="list" allowBlank="1" showInputMessage="1" showErrorMessage="1" sqref="B11">
      <formula1>"YES, NO"</formula1>
    </dataValidation>
  </dataValidations>
  <hyperlinks>
    <hyperlink ref="A70" r:id="rId1" display="Event Organiser Documents"/>
    <hyperlink ref="B1" r:id="rId2" display="Appendix to Association Manual 2.1"/>
    <hyperlink ref="C60" r:id="rId3" display="the Association Manual 2.1"/>
    <hyperlink ref="C6" r:id="rId4" display="Association Manual 2.1"/>
  </hyperlinks>
  <printOptions/>
  <pageMargins left="0.7086614173228347" right="0.7086614173228347" top="0.35433070866141736" bottom="0.35433070866141736" header="0.31496062992125984" footer="0.31496062992125984"/>
  <pageSetup fitToHeight="1" fitToWidth="1" orientation="portrait" paperSize="9" scale="63"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L2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44.8515625" style="0" customWidth="1"/>
    <col min="2" max="2" width="9.8515625" style="0" bestFit="1" customWidth="1"/>
    <col min="3" max="3" width="14.421875" style="0" customWidth="1"/>
    <col min="4" max="4" width="10.7109375" style="0" bestFit="1" customWidth="1"/>
    <col min="10" max="10" width="8.8515625" style="2" customWidth="1"/>
  </cols>
  <sheetData>
    <row r="1" spans="1:8" ht="15">
      <c r="A1" s="1" t="s">
        <v>53</v>
      </c>
      <c r="C1" s="1" t="s">
        <v>84</v>
      </c>
      <c r="D1" s="106">
        <v>43145</v>
      </c>
      <c r="H1" s="39"/>
    </row>
    <row r="2" spans="1:12" ht="15">
      <c r="A2" s="3" t="s">
        <v>12</v>
      </c>
      <c r="B2" s="3" t="s">
        <v>83</v>
      </c>
      <c r="C2" s="5" t="s">
        <v>70</v>
      </c>
      <c r="D2" s="5" t="s">
        <v>40</v>
      </c>
      <c r="E2" t="s">
        <v>118</v>
      </c>
      <c r="H2" s="39"/>
      <c r="I2" s="3" t="s">
        <v>29</v>
      </c>
      <c r="J2" s="88" t="s">
        <v>86</v>
      </c>
      <c r="K2" s="3" t="s">
        <v>59</v>
      </c>
      <c r="L2" s="3" t="s">
        <v>60</v>
      </c>
    </row>
    <row r="3" spans="1:12" ht="15">
      <c r="A3" t="s">
        <v>13</v>
      </c>
      <c r="B3" s="2">
        <v>1</v>
      </c>
      <c r="C3" s="4">
        <v>0.6</v>
      </c>
      <c r="D3" s="4">
        <v>0.5</v>
      </c>
      <c r="H3" s="39"/>
      <c r="I3" s="6" t="s">
        <v>73</v>
      </c>
      <c r="J3" s="2">
        <v>1</v>
      </c>
      <c r="K3" t="s">
        <v>56</v>
      </c>
      <c r="L3" t="s">
        <v>58</v>
      </c>
    </row>
    <row r="4" spans="1:9" ht="15">
      <c r="A4" t="s">
        <v>87</v>
      </c>
      <c r="B4" s="2">
        <v>2</v>
      </c>
      <c r="C4" s="4">
        <v>3.6</v>
      </c>
      <c r="D4" s="4">
        <v>0.5</v>
      </c>
      <c r="H4" s="39"/>
      <c r="I4" s="6"/>
    </row>
    <row r="5" spans="1:12" ht="33" customHeight="1">
      <c r="A5" s="103" t="s">
        <v>99</v>
      </c>
      <c r="B5" s="2">
        <v>3</v>
      </c>
      <c r="C5" s="4">
        <v>5.6</v>
      </c>
      <c r="D5" s="4">
        <v>0.5</v>
      </c>
      <c r="H5" s="39"/>
      <c r="I5" s="6" t="s">
        <v>15</v>
      </c>
      <c r="K5" t="s">
        <v>57</v>
      </c>
      <c r="L5" t="s">
        <v>57</v>
      </c>
    </row>
    <row r="6" spans="1:9" ht="30">
      <c r="A6" s="103" t="s">
        <v>98</v>
      </c>
      <c r="B6" s="2">
        <v>4</v>
      </c>
      <c r="C6" s="4">
        <v>8.6</v>
      </c>
      <c r="D6" s="4">
        <v>0.5</v>
      </c>
      <c r="H6" s="39"/>
      <c r="I6" s="6" t="s">
        <v>16</v>
      </c>
    </row>
    <row r="7" spans="1:10" ht="15">
      <c r="A7" t="s">
        <v>30</v>
      </c>
      <c r="B7" s="2">
        <v>5</v>
      </c>
      <c r="C7" s="4">
        <v>3.6</v>
      </c>
      <c r="D7" s="4">
        <v>0.5</v>
      </c>
      <c r="H7" s="39"/>
      <c r="I7" s="6" t="s">
        <v>17</v>
      </c>
      <c r="J7" s="2">
        <v>1</v>
      </c>
    </row>
    <row r="8" spans="1:9" ht="45">
      <c r="A8" s="100" t="s">
        <v>107</v>
      </c>
      <c r="B8" s="2">
        <v>6</v>
      </c>
      <c r="C8" s="4">
        <v>8.8</v>
      </c>
      <c r="D8" s="4">
        <v>2.7</v>
      </c>
      <c r="H8" s="39"/>
      <c r="I8" s="6" t="s">
        <v>18</v>
      </c>
    </row>
    <row r="9" spans="1:10" ht="30">
      <c r="A9" s="100" t="s">
        <v>106</v>
      </c>
      <c r="B9" s="2">
        <v>7</v>
      </c>
      <c r="C9" s="4">
        <v>9</v>
      </c>
      <c r="D9" s="4">
        <v>4</v>
      </c>
      <c r="H9" s="39"/>
      <c r="I9" s="6" t="s">
        <v>19</v>
      </c>
      <c r="J9" s="2">
        <v>1</v>
      </c>
    </row>
    <row r="10" spans="1:10" ht="15">
      <c r="A10" t="s">
        <v>94</v>
      </c>
      <c r="B10" s="2">
        <v>8</v>
      </c>
      <c r="C10" s="4">
        <v>4.6</v>
      </c>
      <c r="D10" s="4">
        <v>0.5</v>
      </c>
      <c r="H10" s="39"/>
      <c r="I10" s="6" t="s">
        <v>20</v>
      </c>
      <c r="J10" s="2">
        <v>1</v>
      </c>
    </row>
    <row r="11" spans="1:9" ht="30">
      <c r="A11" s="100" t="s">
        <v>108</v>
      </c>
      <c r="B11" s="2">
        <v>9</v>
      </c>
      <c r="C11" s="4" t="s">
        <v>46</v>
      </c>
      <c r="D11" s="4"/>
      <c r="H11" s="39"/>
      <c r="I11" s="6" t="s">
        <v>21</v>
      </c>
    </row>
    <row r="12" spans="1:10" ht="15">
      <c r="A12" t="s">
        <v>31</v>
      </c>
      <c r="B12" s="2">
        <v>10</v>
      </c>
      <c r="C12" s="4" t="s">
        <v>82</v>
      </c>
      <c r="H12" s="39"/>
      <c r="I12" s="7" t="s">
        <v>22</v>
      </c>
      <c r="J12" s="2">
        <v>1</v>
      </c>
    </row>
    <row r="13" spans="8:10" ht="15">
      <c r="H13" s="39"/>
      <c r="I13" s="42" t="s">
        <v>54</v>
      </c>
      <c r="J13" s="2">
        <v>1</v>
      </c>
    </row>
    <row r="14" spans="1:10" ht="15">
      <c r="A14" t="s">
        <v>14</v>
      </c>
      <c r="C14" s="4">
        <v>4</v>
      </c>
      <c r="H14" s="39"/>
      <c r="I14" s="7" t="s">
        <v>23</v>
      </c>
      <c r="J14" s="2">
        <v>1</v>
      </c>
    </row>
    <row r="15" spans="8:10" ht="15">
      <c r="H15" s="39"/>
      <c r="I15" s="7" t="s">
        <v>24</v>
      </c>
      <c r="J15" s="2">
        <v>1</v>
      </c>
    </row>
    <row r="16" spans="8:9" ht="15">
      <c r="H16" s="39"/>
      <c r="I16" s="7" t="s">
        <v>25</v>
      </c>
    </row>
    <row r="17" spans="1:9" ht="30">
      <c r="A17" s="100" t="s">
        <v>95</v>
      </c>
      <c r="C17" s="100" t="s">
        <v>92</v>
      </c>
      <c r="D17" s="101">
        <v>3.75</v>
      </c>
      <c r="H17" s="39"/>
      <c r="I17" s="7" t="s">
        <v>26</v>
      </c>
    </row>
    <row r="18" spans="3:10" ht="30">
      <c r="C18" s="100" t="s">
        <v>93</v>
      </c>
      <c r="D18" s="101">
        <v>3.75</v>
      </c>
      <c r="I18" s="7" t="s">
        <v>27</v>
      </c>
      <c r="J18" s="2">
        <v>1</v>
      </c>
    </row>
    <row r="19" spans="4:10" ht="15">
      <c r="D19" s="21"/>
      <c r="I19" s="6" t="s">
        <v>28</v>
      </c>
      <c r="J19" s="2">
        <v>1</v>
      </c>
    </row>
    <row r="20" spans="3:4" ht="15">
      <c r="C20" s="43" t="s">
        <v>70</v>
      </c>
      <c r="D20" s="18">
        <f>VLOOKUP(Form!B12,Protected!$A$3:$C$12,3,FALSE)</f>
        <v>5.6</v>
      </c>
    </row>
    <row r="21" spans="3:4" ht="15">
      <c r="C21" s="43" t="s">
        <v>48</v>
      </c>
      <c r="D21" s="18">
        <f>Protected!$C$5</f>
        <v>5.6</v>
      </c>
    </row>
    <row r="22" spans="3:4" ht="15">
      <c r="C22" s="43" t="s">
        <v>9</v>
      </c>
      <c r="D22" s="18">
        <f>Protected!$C$14</f>
        <v>4</v>
      </c>
    </row>
    <row r="23" spans="3:4" ht="15">
      <c r="C23" s="44" t="s">
        <v>0</v>
      </c>
      <c r="D23" s="18">
        <f>-VLOOKUP(Form!B12,Protected!$A$3:$C$12,3,FALSE)</f>
        <v>-5.6</v>
      </c>
    </row>
    <row r="24" ht="15">
      <c r="C24" s="43"/>
    </row>
    <row r="25" spans="3:4" ht="15">
      <c r="C25" s="44" t="s">
        <v>41</v>
      </c>
      <c r="D25" s="18">
        <f>VLOOKUP(Form!B12,Protected!$A$3:$D$12,4,FALSE)</f>
        <v>0.5</v>
      </c>
    </row>
    <row r="26" spans="3:4" ht="15">
      <c r="C26" s="44"/>
      <c r="D26" s="21"/>
    </row>
    <row r="27" spans="3:4" ht="15">
      <c r="C27" s="44" t="s">
        <v>110</v>
      </c>
      <c r="D27" s="18">
        <v>-8</v>
      </c>
    </row>
  </sheetData>
  <sheetProtection password="C801" sheet="1"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Spry</dc:creator>
  <cp:keywords/>
  <dc:description/>
  <cp:lastModifiedBy>Easter 2</cp:lastModifiedBy>
  <cp:lastPrinted>2015-06-02T12:42:53Z</cp:lastPrinted>
  <dcterms:created xsi:type="dcterms:W3CDTF">2011-10-27T05:40:15Z</dcterms:created>
  <dcterms:modified xsi:type="dcterms:W3CDTF">2018-03-05T03:53:16Z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